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tabRatio="500" activeTab="0"/>
  </bookViews>
  <sheets>
    <sheet name="7.2.1.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<sst xmlns="http://schemas.openxmlformats.org/spreadsheetml/2006/main" count="38" uniqueCount="38">
  <si>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Unidades da Federação</t>
  </si>
  <si>
    <t>Servidores civis ativos
do poder executivo</t>
  </si>
  <si>
    <t>Participação percentual dos servidores civis ativos (%)</t>
  </si>
  <si>
    <t>Sobre o total de servidores públicos</t>
  </si>
  <si>
    <t xml:space="preserve"> Brasil</t>
  </si>
  <si>
    <t xml:space="preserve">Acre </t>
  </si>
  <si>
    <t>Alagoas</t>
  </si>
  <si>
    <t>Amapá</t>
  </si>
  <si>
    <t xml:space="preserve">Amazonas </t>
  </si>
  <si>
    <t>Bahia</t>
  </si>
  <si>
    <t>Ceará</t>
  </si>
  <si>
    <t xml:space="preserve">Distrito Federal </t>
  </si>
  <si>
    <t>Espírito Santo</t>
  </si>
  <si>
    <t>Goiás</t>
  </si>
  <si>
    <t>Maranhão</t>
  </si>
  <si>
    <t>Mato Grosso</t>
  </si>
  <si>
    <t>Mato Grosso do Sul</t>
  </si>
  <si>
    <t>Minas Gerais</t>
  </si>
  <si>
    <t xml:space="preserve">Pará 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</si>
  <si>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</si>
  <si>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</si>
  <si>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</si>
  <si>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</si>
  <si>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</si>
  <si>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</si>
  <si>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</si>
  <si>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 xml:space="preserve">Rondônia </t>
  </si>
  <si>
    <t xml:space="preserve">Roraima </t>
  </si>
  <si>
    <t>Santa Catarina</t>
  </si>
  <si>
    <t>São Paulo</t>
  </si>
  <si>
    <t>Sergipe</t>
  </si>
  <si>
    <t>Tocantins</t>
  </si>
  <si>
    <t>Tabela 7.2.1.3 - Servidores civis ativos do poder executivo e participação percentual dos servidores civis</t>
  </si>
  <si>
    <t>Sobre a população (1)</t>
  </si>
  <si>
    <t xml:space="preserve">Notas: 1. Inclusive os servidores civis da administração direta, autarquias e fundações. 2. Posição em dez. 2023. </t>
  </si>
  <si>
    <t xml:space="preserve"> ativos do poder executivo na população das Unidades da Federação - 2023</t>
  </si>
  <si>
    <t xml:space="preserve">Fonte:  Painel estatístico de pessoal 2023. Brasília, DF: Ministério da Gestão e da Inovação em Serviços Públicos, 2024. Disponível em: http://painel.pep.planejamento.gov.br/QvAJAXZfc/opendoc.htm?document=painelpep.qvw&amp;lang=en-US&amp;host=Local&amp;anonymous=true Acesso em: jan. 2024. </t>
  </si>
  <si>
    <t>(1) Percentual sobre a população calculado com base nas Estimativas da população (IBGE, Sidra tabela 6579, disponível em: https://sidra.ibge.gov.br/Tabela/6579).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</si>
</sst>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\ ###\ ###"/>
    <numFmt numFmtId="165" formatCode="0.0"/>
  </numFmts>
  <fonts count="39">
    <font>
      <sz val="10"/>
      <name val="Arial"/>
      <family val="2"/>
    </font>
    <font>
      <sz val="7"/>
      <color indexed="8"/>
      <name val="Univers LT Std 55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Univers LT Std 55"/>
      <family val="2"/>
    </font>
    <font>
      <b/>
      <sz val="13"/>
      <color indexed="54"/>
      <name val="Univers LT Std 55"/>
      <family val="2"/>
    </font>
    <font>
      <b/>
      <sz val="11"/>
      <color indexed="54"/>
      <name val="Univers LT Std 55"/>
      <family val="2"/>
    </font>
    <font>
      <sz val="7"/>
      <color indexed="17"/>
      <name val="Univers LT Std 55"/>
      <family val="2"/>
    </font>
    <font>
      <sz val="7"/>
      <color indexed="20"/>
      <name val="Univers LT Std 55"/>
      <family val="2"/>
    </font>
    <font>
      <sz val="7"/>
      <color indexed="60"/>
      <name val="Univers LT Std 55"/>
      <family val="2"/>
    </font>
    <font>
      <sz val="7"/>
      <color indexed="62"/>
      <name val="Univers LT Std 55"/>
      <family val="2"/>
    </font>
    <font>
      <b/>
      <sz val="7"/>
      <color indexed="63"/>
      <name val="Univers LT Std 55"/>
      <family val="2"/>
    </font>
    <font>
      <b/>
      <sz val="7"/>
      <color indexed="52"/>
      <name val="Univers LT Std 55"/>
      <family val="2"/>
    </font>
    <font>
      <sz val="7"/>
      <color indexed="52"/>
      <name val="Univers LT Std 55"/>
      <family val="2"/>
    </font>
    <font>
      <b/>
      <sz val="7"/>
      <color indexed="9"/>
      <name val="Univers LT Std 55"/>
      <family val="2"/>
    </font>
    <font>
      <sz val="7"/>
      <color indexed="10"/>
      <name val="Univers LT Std 55"/>
      <family val="2"/>
    </font>
    <font>
      <i/>
      <sz val="7"/>
      <color indexed="23"/>
      <name val="Univers LT Std 55"/>
      <family val="2"/>
    </font>
    <font>
      <b/>
      <sz val="7"/>
      <color indexed="8"/>
      <name val="Univers LT Std 55"/>
      <family val="2"/>
    </font>
    <font>
      <sz val="7"/>
      <color indexed="9"/>
      <name val="Univers LT Std 55"/>
      <family val="2"/>
    </font>
    <font>
      <sz val="7"/>
      <color theme="1"/>
      <name val="Univers LT Std 55"/>
      <family val="2"/>
    </font>
    <font>
      <sz val="7"/>
      <color rgb="FF006100"/>
      <name val="Univers LT Std 55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sz val="7"/>
      <color rgb="FF9C5700"/>
      <name val="Univers LT Std 55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sz val="18"/>
      <color theme="3"/>
      <name val="Calibri Light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indent="2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4" fontId="3" fillId="33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1">
      <selection activeCell="B15" sqref="B14:D15"/>
    </sheetView>
  </sheetViews>
  <sheetFormatPr defaultColWidth="11.140625" defaultRowHeight="12" customHeight="1"/>
  <cols>
    <col min="1" max="1" width="25.7109375" style="1" customWidth="1"/>
    <col min="2" max="4" width="23.7109375" style="1" customWidth="1"/>
    <col min="5" max="16384" width="11.140625" style="1" customWidth="1"/>
  </cols>
  <sheetData>
    <row r="1" spans="1:4" ht="12" customHeight="1">
      <c r="A1" s="16" t="s">
        <v>32</v>
      </c>
      <c r="B1" s="16"/>
      <c r="C1" s="16"/>
      <c r="D1" s="16"/>
    </row>
    <row r="2" spans="1:4" ht="10.5" customHeight="1">
      <c r="A2" s="17" t="s">
        <v>35</v>
      </c>
      <c r="B2" s="17"/>
      <c r="C2" s="17"/>
      <c r="D2" s="17"/>
    </row>
    <row r="3" spans="2:4" s="2" customFormat="1" ht="15" customHeight="1">
      <c r="B3" s="3"/>
      <c r="C3" s="3"/>
      <c r="D3" s="3"/>
    </row>
    <row r="4" spans="1:4" s="2" customFormat="1" ht="15" customHeight="1">
      <c r="A4" s="18" t="s">
        <v>0</v>
      </c>
      <c r="B4" s="19" t="s">
        <v>1</v>
      </c>
      <c r="C4" s="20" t="s">
        <v>2</v>
      </c>
      <c r="D4" s="20"/>
    </row>
    <row r="5" spans="1:4" s="2" customFormat="1" ht="15" customHeight="1">
      <c r="A5" s="18"/>
      <c r="B5" s="19"/>
      <c r="C5" s="4" t="s">
        <v>3</v>
      </c>
      <c r="D5" s="5" t="s">
        <v>33</v>
      </c>
    </row>
    <row r="6" spans="1:5" s="9" customFormat="1" ht="15" customHeight="1">
      <c r="A6" s="6" t="s">
        <v>4</v>
      </c>
      <c r="B6" s="7">
        <f>SUM(B7:B33)</f>
        <v>571873</v>
      </c>
      <c r="C6" s="8">
        <f>SUM(C7:C33)</f>
        <v>100.00000000000001</v>
      </c>
      <c r="D6" s="8">
        <f>(B6/213317639)*100</f>
        <v>0.268085191023514</v>
      </c>
      <c r="E6" s="7"/>
    </row>
    <row r="7" spans="1:4" s="2" customFormat="1" ht="12" customHeight="1">
      <c r="A7" s="2" t="s">
        <v>5</v>
      </c>
      <c r="B7" s="3">
        <v>3772</v>
      </c>
      <c r="C7" s="10">
        <f>(B7/$B$6)*100</f>
        <v>0.6595870062059234</v>
      </c>
      <c r="D7" s="10">
        <f>(B7/906876)*100</f>
        <v>0.41593338008724456</v>
      </c>
    </row>
    <row r="8" spans="1:4" s="2" customFormat="1" ht="9.75" customHeight="1">
      <c r="A8" s="2" t="s">
        <v>6</v>
      </c>
      <c r="B8" s="3">
        <v>7632</v>
      </c>
      <c r="C8" s="10">
        <f aca="true" t="shared" si="0" ref="C8:C33">(B8/$B$6)*100</f>
        <v>1.3345620443699913</v>
      </c>
      <c r="D8" s="10">
        <f>(B8/365351)*100</f>
        <v>2.0889500781440313</v>
      </c>
    </row>
    <row r="9" spans="1:4" s="2" customFormat="1" ht="9.75" customHeight="1">
      <c r="A9" s="2" t="s">
        <v>7</v>
      </c>
      <c r="B9" s="3">
        <v>11023</v>
      </c>
      <c r="C9" s="10">
        <f>(B9/$B$6)*100</f>
        <v>1.9275258667571298</v>
      </c>
      <c r="D9" s="10">
        <f>(B9/877613)*100</f>
        <v>1.2560205922200331</v>
      </c>
    </row>
    <row r="10" spans="1:4" s="2" customFormat="1" ht="9.75" customHeight="1">
      <c r="A10" s="2" t="s">
        <v>8</v>
      </c>
      <c r="B10" s="3">
        <v>9524</v>
      </c>
      <c r="C10" s="10">
        <f t="shared" si="0"/>
        <v>1.6654047314700993</v>
      </c>
      <c r="D10" s="10">
        <f>(B10/4269995)*100</f>
        <v>0.22304475766365067</v>
      </c>
    </row>
    <row r="11" spans="1:4" s="2" customFormat="1" ht="9.75" customHeight="1">
      <c r="A11" s="2" t="s">
        <v>9</v>
      </c>
      <c r="B11" s="3">
        <v>23301</v>
      </c>
      <c r="C11" s="10">
        <f t="shared" si="0"/>
        <v>4.074506052917344</v>
      </c>
      <c r="D11" s="10">
        <f>(B11/14985284)*100</f>
        <v>0.15549254855630362</v>
      </c>
    </row>
    <row r="12" spans="1:4" s="2" customFormat="1" ht="9.75" customHeight="1">
      <c r="A12" s="2" t="s">
        <v>10</v>
      </c>
      <c r="B12" s="3">
        <v>17619</v>
      </c>
      <c r="C12" s="10">
        <f t="shared" si="0"/>
        <v>3.0809288076198738</v>
      </c>
      <c r="D12" s="10">
        <f>(B12/9240580)*100</f>
        <v>0.19066984972804737</v>
      </c>
    </row>
    <row r="13" spans="1:4" s="2" customFormat="1" ht="9.75" customHeight="1">
      <c r="A13" s="2" t="s">
        <v>11</v>
      </c>
      <c r="B13" s="3">
        <v>90823</v>
      </c>
      <c r="C13" s="10">
        <f t="shared" si="0"/>
        <v>15.881673028801849</v>
      </c>
      <c r="D13" s="11">
        <f>(B13/3904325)*100</f>
        <v>2.3262151588302715</v>
      </c>
    </row>
    <row r="14" spans="1:4" s="2" customFormat="1" ht="9.75" customHeight="1">
      <c r="A14" s="2" t="s">
        <v>12</v>
      </c>
      <c r="B14" s="3">
        <v>10166</v>
      </c>
      <c r="C14" s="10">
        <f t="shared" si="0"/>
        <v>1.7776674191647448</v>
      </c>
      <c r="D14" s="10">
        <f>(B14/4108508)*100</f>
        <v>0.2474377559931732</v>
      </c>
    </row>
    <row r="15" spans="1:4" s="2" customFormat="1" ht="9.75" customHeight="1">
      <c r="A15" s="2" t="s">
        <v>13</v>
      </c>
      <c r="B15" s="3">
        <v>13428</v>
      </c>
      <c r="C15" s="10">
        <f t="shared" si="0"/>
        <v>2.348073785613239</v>
      </c>
      <c r="D15" s="10">
        <f>(B15/7206589)*100</f>
        <v>0.18632948264428567</v>
      </c>
    </row>
    <row r="16" spans="1:4" s="2" customFormat="1" ht="9.75" customHeight="1">
      <c r="A16" s="2" t="s">
        <v>14</v>
      </c>
      <c r="B16" s="3">
        <v>11728</v>
      </c>
      <c r="C16" s="10">
        <f t="shared" si="0"/>
        <v>2.0508049864218103</v>
      </c>
      <c r="D16" s="10">
        <f>(B16/7153262)*100</f>
        <v>0.16395317269240242</v>
      </c>
    </row>
    <row r="17" spans="1:4" s="2" customFormat="1" ht="9.75" customHeight="1">
      <c r="A17" s="2" t="s">
        <v>15</v>
      </c>
      <c r="B17" s="12">
        <v>8702</v>
      </c>
      <c r="C17" s="10">
        <f t="shared" si="0"/>
        <v>1.521666523861067</v>
      </c>
      <c r="D17" s="10">
        <f>(B17/3567234)*100</f>
        <v>0.24394250559397002</v>
      </c>
    </row>
    <row r="18" spans="1:4" s="2" customFormat="1" ht="9.75" customHeight="1">
      <c r="A18" s="2" t="s">
        <v>16</v>
      </c>
      <c r="B18" s="12">
        <v>10254</v>
      </c>
      <c r="C18" s="10">
        <f t="shared" si="0"/>
        <v>1.793055451122889</v>
      </c>
      <c r="D18" s="10">
        <f>(B18/2839188)*100</f>
        <v>0.3611595991529973</v>
      </c>
    </row>
    <row r="19" spans="1:4" s="2" customFormat="1" ht="9.75" customHeight="1">
      <c r="A19" s="2" t="s">
        <v>17</v>
      </c>
      <c r="B19" s="3">
        <v>51242</v>
      </c>
      <c r="C19" s="10">
        <f t="shared" si="0"/>
        <v>8.960381063627763</v>
      </c>
      <c r="D19" s="10">
        <f>(B19/21411923)*100</f>
        <v>0.23931526374347598</v>
      </c>
    </row>
    <row r="20" spans="1:4" s="2" customFormat="1" ht="9.75" customHeight="1">
      <c r="A20" s="2" t="s">
        <v>18</v>
      </c>
      <c r="B20" s="3">
        <v>18244</v>
      </c>
      <c r="C20" s="10">
        <f t="shared" si="0"/>
        <v>3.190218807322605</v>
      </c>
      <c r="D20" s="10">
        <f>(B20/8777124)*100</f>
        <v>0.20785851948770465</v>
      </c>
    </row>
    <row r="21" spans="1:4" s="2" customFormat="1" ht="9.75" customHeight="1">
      <c r="A21" s="2" t="s">
        <v>19</v>
      </c>
      <c r="B21" s="3">
        <v>15037</v>
      </c>
      <c r="C21" s="10">
        <f t="shared" si="0"/>
        <v>2.6294299608479506</v>
      </c>
      <c r="D21" s="10">
        <f>(B21/4059905)*100</f>
        <v>0.37037812461129016</v>
      </c>
    </row>
    <row r="22" spans="1:4" s="2" customFormat="1" ht="9.75" customHeight="1">
      <c r="A22" s="2" t="s">
        <v>20</v>
      </c>
      <c r="B22" s="3">
        <v>21922</v>
      </c>
      <c r="C22" s="10">
        <f t="shared" si="0"/>
        <v>3.8333685975732377</v>
      </c>
      <c r="D22" s="10">
        <f>(B22/11597484)*100</f>
        <v>0.18902375722182502</v>
      </c>
    </row>
    <row r="23" spans="1:4" s="2" customFormat="1" ht="9.75" customHeight="1">
      <c r="A23" s="2" t="s">
        <v>21</v>
      </c>
      <c r="B23" s="3">
        <v>21631</v>
      </c>
      <c r="C23" s="10">
        <f t="shared" si="0"/>
        <v>3.7824831737116456</v>
      </c>
      <c r="D23" s="10">
        <f>(B23/9674793)*100</f>
        <v>0.22358101098390423</v>
      </c>
    </row>
    <row r="24" spans="1:4" s="2" customFormat="1" ht="9.75" customHeight="1">
      <c r="A24" s="2" t="s">
        <v>22</v>
      </c>
      <c r="B24" s="3">
        <v>8932</v>
      </c>
      <c r="C24" s="10">
        <f t="shared" si="0"/>
        <v>1.5618852437516721</v>
      </c>
      <c r="D24" s="10">
        <f>(B24/3289290)*100</f>
        <v>0.2715479632382672</v>
      </c>
    </row>
    <row r="25" spans="1:4" s="2" customFormat="1" ht="9.75" customHeight="1">
      <c r="A25" s="2" t="s">
        <v>23</v>
      </c>
      <c r="B25" s="3">
        <v>86947</v>
      </c>
      <c r="C25" s="10">
        <f t="shared" si="0"/>
        <v>15.203900166645393</v>
      </c>
      <c r="D25" s="10">
        <f>(B25/17463349)*100</f>
        <v>0.4978827371542537</v>
      </c>
    </row>
    <row r="26" spans="1:4" s="2" customFormat="1" ht="9.75" customHeight="1">
      <c r="A26" s="2" t="s">
        <v>24</v>
      </c>
      <c r="B26" s="3">
        <v>13687</v>
      </c>
      <c r="C26" s="10">
        <f t="shared" si="0"/>
        <v>2.3933635614900513</v>
      </c>
      <c r="D26" s="10">
        <f>(B26/3560903)*100</f>
        <v>0.38436879634182675</v>
      </c>
    </row>
    <row r="27" spans="1:4" s="2" customFormat="1" ht="9.75" customHeight="1">
      <c r="A27" s="2" t="s">
        <v>25</v>
      </c>
      <c r="B27" s="3">
        <v>32857</v>
      </c>
      <c r="C27" s="10">
        <f t="shared" si="0"/>
        <v>5.745506432372222</v>
      </c>
      <c r="D27" s="10">
        <f>(B27/11466630)*100</f>
        <v>0.28654452092724714</v>
      </c>
    </row>
    <row r="28" spans="1:4" s="2" customFormat="1" ht="9.75" customHeight="1">
      <c r="A28" s="2" t="s">
        <v>26</v>
      </c>
      <c r="B28" s="3">
        <v>10714</v>
      </c>
      <c r="C28" s="10">
        <f t="shared" si="0"/>
        <v>1.8734928909040993</v>
      </c>
      <c r="D28" s="10">
        <f>(B28/1815278)*100</f>
        <v>0.5902126285891197</v>
      </c>
    </row>
    <row r="29" spans="1:4" s="2" customFormat="1" ht="9.75" customHeight="1">
      <c r="A29" s="2" t="s">
        <v>27</v>
      </c>
      <c r="B29" s="3">
        <v>8254</v>
      </c>
      <c r="C29" s="10">
        <f t="shared" si="0"/>
        <v>1.4433274520741493</v>
      </c>
      <c r="D29" s="10">
        <f>(B29/652713)*100</f>
        <v>1.2645680413903202</v>
      </c>
    </row>
    <row r="30" spans="1:4" s="2" customFormat="1" ht="9.75" customHeight="1">
      <c r="A30" s="2" t="s">
        <v>28</v>
      </c>
      <c r="B30" s="3">
        <v>17164</v>
      </c>
      <c r="C30" s="10">
        <f t="shared" si="0"/>
        <v>3.0013656878362855</v>
      </c>
      <c r="D30" s="10">
        <f>(B30/7338473)*100</f>
        <v>0.23389062002408403</v>
      </c>
    </row>
    <row r="31" spans="1:4" s="2" customFormat="1" ht="9.75" customHeight="1">
      <c r="A31" s="2" t="s">
        <v>29</v>
      </c>
      <c r="B31" s="3">
        <v>35972</v>
      </c>
      <c r="C31" s="10">
        <f t="shared" si="0"/>
        <v>6.290207790890635</v>
      </c>
      <c r="D31" s="10">
        <f>(B31/46649132)*100</f>
        <v>0.07711183136269288</v>
      </c>
    </row>
    <row r="32" spans="1:4" s="2" customFormat="1" ht="9.75" customHeight="1">
      <c r="A32" s="2" t="s">
        <v>30</v>
      </c>
      <c r="B32" s="3">
        <v>6417</v>
      </c>
      <c r="C32" s="10">
        <f t="shared" si="0"/>
        <v>1.1221022849478817</v>
      </c>
      <c r="D32" s="10">
        <f>(B32/2338474)*100</f>
        <v>0.27440972189556095</v>
      </c>
    </row>
    <row r="33" spans="1:4" s="2" customFormat="1" ht="9.75" customHeight="1">
      <c r="A33" s="2" t="s">
        <v>31</v>
      </c>
      <c r="B33" s="3">
        <v>4881</v>
      </c>
      <c r="C33" s="10">
        <f t="shared" si="0"/>
        <v>0.8535111816784495</v>
      </c>
      <c r="D33" s="10">
        <f>(B33/1607363)*100</f>
        <v>0.30366507130001125</v>
      </c>
    </row>
    <row r="34" spans="1:4" s="2" customFormat="1" ht="7.5" customHeight="1">
      <c r="A34" s="13"/>
      <c r="B34" s="13"/>
      <c r="C34" s="13"/>
      <c r="D34" s="13"/>
    </row>
    <row r="35" spans="1:4" s="14" customFormat="1" ht="20.25" customHeight="1">
      <c r="A35" s="21" t="s">
        <v>36</v>
      </c>
      <c r="B35" s="21"/>
      <c r="C35" s="21"/>
      <c r="D35" s="21"/>
    </row>
    <row r="36" spans="1:4" s="2" customFormat="1" ht="12" customHeight="1">
      <c r="A36" s="22" t="s">
        <v>34</v>
      </c>
      <c r="B36" s="22"/>
      <c r="C36" s="22"/>
      <c r="D36" s="22"/>
    </row>
    <row r="37" spans="1:4" ht="12" customHeight="1">
      <c r="A37" s="15" t="s">
        <v>37</v>
      </c>
      <c r="B37" s="15"/>
      <c r="C37" s="15"/>
      <c r="D37" s="15"/>
    </row>
  </sheetData>
  <sheetProtection selectLockedCells="1" selectUnlockedCells="1"/>
  <mergeCells count="8">
    <mergeCell ref="A37:D37"/>
    <mergeCell ref="A1:D1"/>
    <mergeCell ref="A2:D2"/>
    <mergeCell ref="A4:A5"/>
    <mergeCell ref="B4:B5"/>
    <mergeCell ref="C4:D4"/>
    <mergeCell ref="A35:D35"/>
    <mergeCell ref="A36:D36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Lucia Punzi Barcelos Capone</dc:creator>
  <cp:keywords/>
  <dc:description/>
  <cp:lastModifiedBy>Solange Maria Mello de Oliveira</cp:lastModifiedBy>
  <cp:lastPrinted>2024-04-01T21:29:59Z</cp:lastPrinted>
  <dcterms:created xsi:type="dcterms:W3CDTF">2019-03-15T18:22:26Z</dcterms:created>
  <dcterms:modified xsi:type="dcterms:W3CDTF">2024-04-01T21:30:01Z</dcterms:modified>
  <cp:category/>
  <cp:version/>
  <cp:contentType/>
  <cp:contentStatus/>
</cp:coreProperties>
</file>